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3935" windowHeight="3540"/>
  </bookViews>
  <sheets>
    <sheet name="Factura" sheetId="1" r:id="rId1"/>
    <sheet name="Stock" sheetId="2" r:id="rId2"/>
    <sheet name="Hoja3" sheetId="3" r:id="rId3"/>
  </sheets>
  <definedNames>
    <definedName name="Tabla_Almacén">Stock!$A$1:$C$23</definedName>
  </definedNames>
  <calcPr calcId="124519"/>
</workbook>
</file>

<file path=xl/calcChain.xml><?xml version="1.0" encoding="utf-8"?>
<calcChain xmlns="http://schemas.openxmlformats.org/spreadsheetml/2006/main">
  <c r="H31" i="1"/>
  <c r="G31"/>
  <c r="E20"/>
  <c r="F20" s="1"/>
  <c r="E21"/>
  <c r="E22"/>
  <c r="E23"/>
  <c r="E24"/>
  <c r="E25"/>
  <c r="E26"/>
  <c r="E19"/>
  <c r="F19" s="1"/>
  <c r="D20"/>
  <c r="D21"/>
  <c r="D22"/>
  <c r="D23"/>
  <c r="D24"/>
  <c r="D25"/>
  <c r="D26"/>
  <c r="D19"/>
  <c r="D29"/>
  <c r="F21"/>
  <c r="F22"/>
  <c r="F23"/>
  <c r="F24"/>
  <c r="F25"/>
  <c r="F26"/>
  <c r="F27" l="1"/>
  <c r="F28" s="1"/>
  <c r="F29" s="1"/>
  <c r="F31" l="1"/>
  <c r="F30"/>
  <c r="F32" s="1"/>
</calcChain>
</file>

<file path=xl/sharedStrings.xml><?xml version="1.0" encoding="utf-8"?>
<sst xmlns="http://schemas.openxmlformats.org/spreadsheetml/2006/main" count="112" uniqueCount="106">
  <si>
    <t>FACTURA</t>
  </si>
  <si>
    <t>NÚMERO</t>
  </si>
  <si>
    <t>FECHA</t>
  </si>
  <si>
    <t>CLIENTE</t>
  </si>
  <si>
    <t>NIF/CIF</t>
  </si>
  <si>
    <t>Dirección</t>
  </si>
  <si>
    <t>Población</t>
  </si>
  <si>
    <t>Provincia</t>
  </si>
  <si>
    <t>Cantidad</t>
  </si>
  <si>
    <t>Ref</t>
  </si>
  <si>
    <t>Descripción Artículo</t>
  </si>
  <si>
    <t>Precio Unit</t>
  </si>
  <si>
    <t>Importe</t>
  </si>
  <si>
    <t>BASE IMPONIBLE</t>
  </si>
  <si>
    <t>TOTAL A PAGAR</t>
  </si>
  <si>
    <t>FORMA DE PAGO</t>
  </si>
  <si>
    <t>En Efectivo</t>
  </si>
  <si>
    <t>Talón Nominativo</t>
  </si>
  <si>
    <t>Tres Plazos</t>
  </si>
  <si>
    <t>Transferencia a Cuenta</t>
  </si>
  <si>
    <t>Importe Bruto</t>
  </si>
  <si>
    <t>Dto:</t>
  </si>
  <si>
    <t>Cuota Dto</t>
  </si>
  <si>
    <t>Referencia</t>
  </si>
  <si>
    <t>Descripción</t>
  </si>
  <si>
    <t>Percio U. Venta</t>
  </si>
  <si>
    <t>Ref-A11</t>
  </si>
  <si>
    <t>Pílot color azul</t>
  </si>
  <si>
    <t>Ref-A12</t>
  </si>
  <si>
    <t>Ref-A13</t>
  </si>
  <si>
    <t>Ref-A14</t>
  </si>
  <si>
    <t>Ref-A15</t>
  </si>
  <si>
    <t>Ref-A16</t>
  </si>
  <si>
    <t>Ref-A17</t>
  </si>
  <si>
    <t>Ref-A18</t>
  </si>
  <si>
    <t>Ref-A19</t>
  </si>
  <si>
    <t>Ref-A20</t>
  </si>
  <si>
    <t>Ref-A21</t>
  </si>
  <si>
    <t>Ref-A22</t>
  </si>
  <si>
    <t>Ref-A23</t>
  </si>
  <si>
    <t>Ref-A24</t>
  </si>
  <si>
    <t>Ref-A25</t>
  </si>
  <si>
    <t>Ref-A26</t>
  </si>
  <si>
    <t>Ref-A27</t>
  </si>
  <si>
    <t>Ref-A28</t>
  </si>
  <si>
    <t>Ref-A29</t>
  </si>
  <si>
    <t>Ref-A30</t>
  </si>
  <si>
    <t>Ref-A31</t>
  </si>
  <si>
    <t>Ref-A32</t>
  </si>
  <si>
    <t>Pílot color rojo</t>
  </si>
  <si>
    <t>Pílot color verde</t>
  </si>
  <si>
    <t>Paquete folios DIM-A5 500hojas</t>
  </si>
  <si>
    <t>Paquete folios DIM-A5 1000hojas</t>
  </si>
  <si>
    <t>Rollos papel regalo</t>
  </si>
  <si>
    <t>Rollos cinta plateada</t>
  </si>
  <si>
    <t>Rollos papel celofán</t>
  </si>
  <si>
    <t>Tarjeta minicard varias</t>
  </si>
  <si>
    <t>Caja de precinto</t>
  </si>
  <si>
    <t>Rotulador permanente rojo punta fina</t>
  </si>
  <si>
    <t>Rotulador permanente rojo punta gruesa</t>
  </si>
  <si>
    <t>Rotulador permanente azul punta gruesa</t>
  </si>
  <si>
    <t>Rotulador permanente azul punta fina</t>
  </si>
  <si>
    <t>Archivador 50</t>
  </si>
  <si>
    <t>Archivador 60</t>
  </si>
  <si>
    <t>Archivador plastificado negro</t>
  </si>
  <si>
    <t>Goma de borrar Milán</t>
  </si>
  <si>
    <t>Goma de borrar Milán 4 g</t>
  </si>
  <si>
    <t>Portamintas</t>
  </si>
  <si>
    <t>Pegamento superglue</t>
  </si>
  <si>
    <t>Rollos film transparente</t>
  </si>
  <si>
    <t>Ref-a13</t>
  </si>
  <si>
    <t>Pílot verde</t>
  </si>
  <si>
    <t>25 u.</t>
  </si>
  <si>
    <t>Ref-a19</t>
  </si>
  <si>
    <t>Tarjetas minicard</t>
  </si>
  <si>
    <t>14 u.</t>
  </si>
  <si>
    <t>Ref-a20</t>
  </si>
  <si>
    <t>Caja precinto</t>
  </si>
  <si>
    <t>5 u.</t>
  </si>
  <si>
    <t>Ref-a21</t>
  </si>
  <si>
    <t xml:space="preserve">Rotulador permanente rojo </t>
  </si>
  <si>
    <t>8 u.</t>
  </si>
  <si>
    <t>Ref-a31</t>
  </si>
  <si>
    <t>Pegamento Sg</t>
  </si>
  <si>
    <t>2 u.</t>
  </si>
  <si>
    <t>Ref-a32</t>
  </si>
  <si>
    <t>Rollos film</t>
  </si>
  <si>
    <t>10 u.</t>
  </si>
  <si>
    <t>Pedido:</t>
  </si>
  <si>
    <t>REF-A13</t>
  </si>
  <si>
    <t>TIPOS IMPOSITIVOS</t>
  </si>
  <si>
    <t>Super-reducido</t>
  </si>
  <si>
    <t>Reducido</t>
  </si>
  <si>
    <t>General</t>
  </si>
  <si>
    <t>SOLUCIÓN ACTIVIDAD 27/02/2014</t>
  </si>
  <si>
    <t>Modalidad Pago</t>
  </si>
  <si>
    <t>Dto</t>
  </si>
  <si>
    <t>Con Función SI</t>
  </si>
  <si>
    <t>Con Función BuscarV</t>
  </si>
  <si>
    <t>Recuerda que la forma de pago modificaba el tipo de descuento. Observa la Tabla de Modalidades de Pago situada a la derecha de esta factura.</t>
  </si>
  <si>
    <t>Utilizamos la función SI para relacionar la celda IVA con RE. Observa la celda donde cambia el RE</t>
  </si>
  <si>
    <t>Podemos utilizar la función BUSCARV para hacer la misma operación anterior. Para ello haremos uso de la tabla TIPOS IMPOSITIVOS de la derecha.</t>
  </si>
  <si>
    <t>Funciones BUSCARV para automatizar la asociación de REF con Descripción y Precio Unitario</t>
  </si>
  <si>
    <t>Observa: Función SUMAR.SI para poder sumar Importe con celdas que aparezca error N/A</t>
  </si>
  <si>
    <t xml:space="preserve">Cuota IVA </t>
  </si>
  <si>
    <t xml:space="preserve">Cuota R.E.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</si>
</sst>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3" xfId="0" applyBorder="1" applyProtection="1">
      <protection locked="0"/>
    </xf>
    <xf numFmtId="9" fontId="0" fillId="0" borderId="14" xfId="0" applyNumberFormat="1" applyBorder="1"/>
    <xf numFmtId="0" fontId="0" fillId="0" borderId="15" xfId="0" applyBorder="1" applyProtection="1">
      <protection locked="0"/>
    </xf>
    <xf numFmtId="9" fontId="0" fillId="0" borderId="16" xfId="0" applyNumberFormat="1" applyBorder="1"/>
    <xf numFmtId="0" fontId="0" fillId="0" borderId="17" xfId="0" applyBorder="1" applyProtection="1">
      <protection locked="0"/>
    </xf>
    <xf numFmtId="9" fontId="0" fillId="0" borderId="18" xfId="0" applyNumberFormat="1" applyBorder="1"/>
    <xf numFmtId="0" fontId="0" fillId="3" borderId="0" xfId="0" applyFill="1"/>
    <xf numFmtId="0" fontId="1" fillId="2" borderId="0" xfId="0" applyFont="1" applyFill="1"/>
    <xf numFmtId="164" fontId="0" fillId="0" borderId="1" xfId="0" applyNumberFormat="1" applyBorder="1" applyProtection="1"/>
    <xf numFmtId="0" fontId="1" fillId="4" borderId="0" xfId="0" applyFont="1" applyFill="1"/>
    <xf numFmtId="0" fontId="0" fillId="5" borderId="0" xfId="0" applyFill="1" applyAlignment="1">
      <alignment horizontal="center"/>
    </xf>
    <xf numFmtId="164" fontId="0" fillId="2" borderId="1" xfId="0" applyNumberFormat="1" applyFill="1" applyBorder="1" applyProtection="1"/>
    <xf numFmtId="0" fontId="0" fillId="0" borderId="0" xfId="0" applyAlignment="1">
      <alignment horizontal="center"/>
    </xf>
    <xf numFmtId="0" fontId="0" fillId="0" borderId="13" xfId="0" applyFill="1" applyBorder="1" applyProtection="1">
      <protection locked="0"/>
    </xf>
    <xf numFmtId="9" fontId="0" fillId="0" borderId="19" xfId="0" applyNumberFormat="1" applyBorder="1"/>
    <xf numFmtId="10" fontId="0" fillId="0" borderId="14" xfId="0" applyNumberFormat="1" applyBorder="1"/>
    <xf numFmtId="0" fontId="0" fillId="0" borderId="15" xfId="0" applyFill="1" applyBorder="1" applyProtection="1">
      <protection locked="0"/>
    </xf>
    <xf numFmtId="9" fontId="0" fillId="0" borderId="0" xfId="0" applyNumberFormat="1" applyBorder="1"/>
    <xf numFmtId="10" fontId="0" fillId="0" borderId="16" xfId="0" applyNumberFormat="1" applyBorder="1"/>
    <xf numFmtId="0" fontId="0" fillId="0" borderId="17" xfId="0" applyFill="1" applyBorder="1" applyProtection="1">
      <protection locked="0"/>
    </xf>
    <xf numFmtId="9" fontId="0" fillId="0" borderId="20" xfId="0" applyNumberFormat="1" applyBorder="1"/>
    <xf numFmtId="10" fontId="0" fillId="0" borderId="18" xfId="0" applyNumberFormat="1" applyBorder="1"/>
    <xf numFmtId="0" fontId="3" fillId="2" borderId="0" xfId="0" applyFont="1" applyFill="1" applyAlignment="1">
      <alignment horizontal="center" vertical="center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9" fontId="0" fillId="7" borderId="0" xfId="0" applyNumberFormat="1" applyFill="1"/>
    <xf numFmtId="0" fontId="0" fillId="7" borderId="0" xfId="0" applyFill="1"/>
    <xf numFmtId="10" fontId="0" fillId="7" borderId="0" xfId="0" applyNumberFormat="1" applyFill="1"/>
    <xf numFmtId="0" fontId="0" fillId="0" borderId="20" xfId="0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9" fontId="0" fillId="7" borderId="1" xfId="0" applyNumberForma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0" fontId="0" fillId="7" borderId="0" xfId="1" applyNumberFormat="1" applyFont="1" applyFill="1"/>
    <xf numFmtId="0" fontId="0" fillId="0" borderId="3" xfId="0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1355483</xdr:colOff>
      <xdr:row>28</xdr:row>
      <xdr:rowOff>139212</xdr:rowOff>
    </xdr:from>
    <xdr:to>
      <xdr:col>1</xdr:col>
      <xdr:colOff>1406772</xdr:colOff>
      <xdr:row>30</xdr:row>
      <xdr:rowOff>109906</xdr:rowOff>
    </xdr:to>
    <xdr:cxnSp macro="">
      <xdr:nvCxnSpPr>
        <xdr:cNvPr id="3" name="2 Conector recto de flecha"/>
        <xdr:cNvCxnSpPr/>
      </xdr:nvCxnSpPr>
      <xdr:spPr>
        <a:xfrm rot="5400000" flipH="1" flipV="1">
          <a:off x="1963617" y="5649059"/>
          <a:ext cx="359021" cy="5128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1340827</xdr:colOff>
      <xdr:row>28</xdr:row>
      <xdr:rowOff>102577</xdr:rowOff>
    </xdr:from>
    <xdr:to>
      <xdr:col>3</xdr:col>
      <xdr:colOff>527539</xdr:colOff>
      <xdr:row>30</xdr:row>
      <xdr:rowOff>102578</xdr:rowOff>
    </xdr:to>
    <xdr:cxnSp macro="">
      <xdr:nvCxnSpPr>
        <xdr:cNvPr id="9" name="8 Conector recto de flecha"/>
        <xdr:cNvCxnSpPr/>
      </xdr:nvCxnSpPr>
      <xdr:spPr>
        <a:xfrm flipV="1">
          <a:off x="2102827" y="5458558"/>
          <a:ext cx="1941635" cy="38832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1362808</xdr:colOff>
      <xdr:row>27</xdr:row>
      <xdr:rowOff>102577</xdr:rowOff>
    </xdr:from>
    <xdr:to>
      <xdr:col>5</xdr:col>
      <xdr:colOff>293077</xdr:colOff>
      <xdr:row>30</xdr:row>
      <xdr:rowOff>102577</xdr:rowOff>
    </xdr:to>
    <xdr:cxnSp macro="">
      <xdr:nvCxnSpPr>
        <xdr:cNvPr id="13" name="12 Conector recto de flecha"/>
        <xdr:cNvCxnSpPr/>
      </xdr:nvCxnSpPr>
      <xdr:spPr>
        <a:xfrm flipV="1">
          <a:off x="2124808" y="5268058"/>
          <a:ext cx="4337538" cy="57882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446943</xdr:colOff>
      <xdr:row>29</xdr:row>
      <xdr:rowOff>87924</xdr:rowOff>
    </xdr:from>
    <xdr:to>
      <xdr:col>6</xdr:col>
      <xdr:colOff>1025770</xdr:colOff>
      <xdr:row>33</xdr:row>
      <xdr:rowOff>227135</xdr:rowOff>
    </xdr:to>
    <xdr:cxnSp macro="">
      <xdr:nvCxnSpPr>
        <xdr:cNvPr id="18" name="17 Conector recto de flecha"/>
        <xdr:cNvCxnSpPr/>
      </xdr:nvCxnSpPr>
      <xdr:spPr>
        <a:xfrm rot="5400000" flipH="1" flipV="1">
          <a:off x="7480789" y="5802924"/>
          <a:ext cx="901211" cy="57882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454271</xdr:colOff>
      <xdr:row>31</xdr:row>
      <xdr:rowOff>21980</xdr:rowOff>
    </xdr:from>
    <xdr:to>
      <xdr:col>6</xdr:col>
      <xdr:colOff>1040427</xdr:colOff>
      <xdr:row>33</xdr:row>
      <xdr:rowOff>227135</xdr:rowOff>
    </xdr:to>
    <xdr:cxnSp macro="">
      <xdr:nvCxnSpPr>
        <xdr:cNvPr id="21" name="20 Conector recto de flecha"/>
        <xdr:cNvCxnSpPr/>
      </xdr:nvCxnSpPr>
      <xdr:spPr>
        <a:xfrm flipV="1">
          <a:off x="7649309" y="5956788"/>
          <a:ext cx="586156" cy="58615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652099</xdr:colOff>
      <xdr:row>30</xdr:row>
      <xdr:rowOff>131886</xdr:rowOff>
    </xdr:from>
    <xdr:to>
      <xdr:col>7</xdr:col>
      <xdr:colOff>1069730</xdr:colOff>
      <xdr:row>33</xdr:row>
      <xdr:rowOff>212481</xdr:rowOff>
    </xdr:to>
    <xdr:cxnSp macro="">
      <xdr:nvCxnSpPr>
        <xdr:cNvPr id="25" name="24 Conector recto de flecha"/>
        <xdr:cNvCxnSpPr/>
      </xdr:nvCxnSpPr>
      <xdr:spPr>
        <a:xfrm rot="5400000" flipH="1" flipV="1">
          <a:off x="9085386" y="5993426"/>
          <a:ext cx="652095" cy="41763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27</xdr:row>
      <xdr:rowOff>139211</xdr:rowOff>
    </xdr:from>
    <xdr:to>
      <xdr:col>9</xdr:col>
      <xdr:colOff>58616</xdr:colOff>
      <xdr:row>33</xdr:row>
      <xdr:rowOff>205154</xdr:rowOff>
    </xdr:to>
    <xdr:cxnSp macro="">
      <xdr:nvCxnSpPr>
        <xdr:cNvPr id="28" name="27 Conector recto de flecha"/>
        <xdr:cNvCxnSpPr/>
      </xdr:nvCxnSpPr>
      <xdr:spPr>
        <a:xfrm flipV="1">
          <a:off x="9217269" y="5304692"/>
          <a:ext cx="2132135" cy="121627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1143001</xdr:colOff>
      <xdr:row>15</xdr:row>
      <xdr:rowOff>36635</xdr:rowOff>
    </xdr:from>
    <xdr:to>
      <xdr:col>3</xdr:col>
      <xdr:colOff>1384790</xdr:colOff>
      <xdr:row>18</xdr:row>
      <xdr:rowOff>109904</xdr:rowOff>
    </xdr:to>
    <xdr:cxnSp macro="">
      <xdr:nvCxnSpPr>
        <xdr:cNvPr id="30" name="29 Conector recto de flecha"/>
        <xdr:cNvCxnSpPr/>
      </xdr:nvCxnSpPr>
      <xdr:spPr>
        <a:xfrm rot="5400000">
          <a:off x="4458434" y="3095625"/>
          <a:ext cx="644769" cy="24178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1392115</xdr:colOff>
      <xdr:row>15</xdr:row>
      <xdr:rowOff>51288</xdr:rowOff>
    </xdr:from>
    <xdr:to>
      <xdr:col>4</xdr:col>
      <xdr:colOff>263770</xdr:colOff>
      <xdr:row>18</xdr:row>
      <xdr:rowOff>95250</xdr:rowOff>
    </xdr:to>
    <xdr:cxnSp macro="">
      <xdr:nvCxnSpPr>
        <xdr:cNvPr id="32" name="31 Conector recto de flecha"/>
        <xdr:cNvCxnSpPr/>
      </xdr:nvCxnSpPr>
      <xdr:spPr>
        <a:xfrm rot="16200000" flipH="1">
          <a:off x="4835769" y="2982057"/>
          <a:ext cx="615462" cy="4689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630116</xdr:colOff>
      <xdr:row>15</xdr:row>
      <xdr:rowOff>43962</xdr:rowOff>
    </xdr:from>
    <xdr:to>
      <xdr:col>3</xdr:col>
      <xdr:colOff>1384790</xdr:colOff>
      <xdr:row>18</xdr:row>
      <xdr:rowOff>80596</xdr:rowOff>
    </xdr:to>
    <xdr:cxnSp macro="">
      <xdr:nvCxnSpPr>
        <xdr:cNvPr id="34" name="33 Conector recto de flecha"/>
        <xdr:cNvCxnSpPr/>
      </xdr:nvCxnSpPr>
      <xdr:spPr>
        <a:xfrm rot="10800000" flipV="1">
          <a:off x="2820866" y="2901462"/>
          <a:ext cx="2080847" cy="60813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703386</xdr:colOff>
      <xdr:row>15</xdr:row>
      <xdr:rowOff>615461</xdr:rowOff>
    </xdr:from>
    <xdr:to>
      <xdr:col>7</xdr:col>
      <xdr:colOff>454270</xdr:colOff>
      <xdr:row>26</xdr:row>
      <xdr:rowOff>65941</xdr:rowOff>
    </xdr:to>
    <xdr:cxnSp macro="">
      <xdr:nvCxnSpPr>
        <xdr:cNvPr id="36" name="35 Conector recto de flecha"/>
        <xdr:cNvCxnSpPr/>
      </xdr:nvCxnSpPr>
      <xdr:spPr>
        <a:xfrm rot="5400000">
          <a:off x="6868991" y="3476625"/>
          <a:ext cx="2139461" cy="213213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topLeftCell="A4" zoomScale="55" zoomScaleNormal="55" workbookViewId="0">
      <selection activeCell="G25" sqref="G25"/>
    </sheetView>
  </sheetViews>
  <sheetFormatPr baseColWidth="10" defaultRowHeight="15"/>
  <cols>
    <col min="2" max="2" width="21.42578125" bestFit="1" customWidth="1"/>
    <col min="3" max="3" width="19.85546875" customWidth="1"/>
    <col min="4" max="4" width="24" customWidth="1"/>
    <col min="5" max="5" width="15.85546875" customWidth="1"/>
    <col min="6" max="6" width="15.42578125" customWidth="1"/>
    <col min="7" max="7" width="20.28515625" customWidth="1"/>
    <col min="8" max="8" width="22" customWidth="1"/>
    <col min="9" max="9" width="19.140625" customWidth="1"/>
  </cols>
  <sheetData>
    <row r="1" spans="2:8">
      <c r="B1" s="36" t="s">
        <v>94</v>
      </c>
      <c r="C1" s="36"/>
      <c r="D1" s="36"/>
      <c r="E1" s="36"/>
      <c r="F1" s="36"/>
    </row>
    <row r="2" spans="2:8">
      <c r="B2" s="36"/>
      <c r="C2" s="36"/>
      <c r="D2" s="36"/>
      <c r="E2" s="36"/>
      <c r="F2" s="36"/>
    </row>
    <row r="3" spans="2:8">
      <c r="B3" s="36"/>
      <c r="C3" s="36"/>
      <c r="D3" s="36"/>
      <c r="E3" s="36"/>
      <c r="F3" s="36"/>
    </row>
    <row r="4" spans="2:8">
      <c r="B4" s="36"/>
      <c r="C4" s="36"/>
      <c r="D4" s="36"/>
      <c r="E4" s="36"/>
      <c r="F4" s="36"/>
    </row>
    <row r="7" spans="2:8">
      <c r="F7" s="3" t="s">
        <v>0</v>
      </c>
      <c r="G7" s="4"/>
    </row>
    <row r="10" spans="2:8">
      <c r="B10" s="6" t="s">
        <v>1</v>
      </c>
      <c r="C10" s="5"/>
      <c r="F10" s="6" t="s">
        <v>3</v>
      </c>
      <c r="G10" s="5"/>
    </row>
    <row r="11" spans="2:8">
      <c r="B11" s="8" t="s">
        <v>2</v>
      </c>
      <c r="C11" s="2"/>
      <c r="F11" s="7" t="s">
        <v>4</v>
      </c>
      <c r="G11" s="1"/>
    </row>
    <row r="12" spans="2:8">
      <c r="F12" s="7" t="s">
        <v>5</v>
      </c>
      <c r="G12" s="1"/>
    </row>
    <row r="13" spans="2:8">
      <c r="F13" s="7" t="s">
        <v>6</v>
      </c>
      <c r="G13" s="1"/>
    </row>
    <row r="14" spans="2:8">
      <c r="F14" s="8" t="s">
        <v>7</v>
      </c>
      <c r="G14" s="2"/>
    </row>
    <row r="15" spans="2:8">
      <c r="D15" s="48" t="s">
        <v>102</v>
      </c>
      <c r="E15" s="48"/>
    </row>
    <row r="16" spans="2:8" ht="75">
      <c r="D16" s="48"/>
      <c r="E16" s="48"/>
      <c r="H16" s="55" t="s">
        <v>103</v>
      </c>
    </row>
    <row r="17" spans="2:11">
      <c r="H17" s="26"/>
    </row>
    <row r="18" spans="2:11">
      <c r="B18" s="37" t="s">
        <v>8</v>
      </c>
      <c r="C18" s="37" t="s">
        <v>9</v>
      </c>
      <c r="D18" s="37" t="s">
        <v>10</v>
      </c>
      <c r="E18" s="37" t="s">
        <v>11</v>
      </c>
      <c r="F18" s="37" t="s">
        <v>12</v>
      </c>
      <c r="H18" s="26"/>
    </row>
    <row r="19" spans="2:11">
      <c r="B19" s="9">
        <v>25</v>
      </c>
      <c r="C19" s="9" t="s">
        <v>89</v>
      </c>
      <c r="D19" s="38" t="str">
        <f>VLOOKUP(C19,Tabla_Almacén,2,0)</f>
        <v>Pílot color verde</v>
      </c>
      <c r="E19" s="39">
        <f>VLOOKUP(C19,Tabla_Almacén,3,0)</f>
        <v>0.9</v>
      </c>
      <c r="F19" s="22">
        <f>B19*E19</f>
        <v>22.5</v>
      </c>
      <c r="H19" s="26"/>
    </row>
    <row r="20" spans="2:11" ht="15.75" thickBot="1">
      <c r="B20" s="9">
        <v>14</v>
      </c>
      <c r="C20" s="9" t="s">
        <v>73</v>
      </c>
      <c r="D20" s="38" t="str">
        <f>VLOOKUP(C20,Tabla_Almacén,2,0)</f>
        <v>Tarjeta minicard varias</v>
      </c>
      <c r="E20" s="39">
        <f>VLOOKUP(C20,Tabla_Almacén,3,0)</f>
        <v>1.4</v>
      </c>
      <c r="F20" s="22">
        <f>B20*E20</f>
        <v>19.599999999999998</v>
      </c>
      <c r="I20" t="s">
        <v>95</v>
      </c>
      <c r="J20" t="s">
        <v>96</v>
      </c>
    </row>
    <row r="21" spans="2:11">
      <c r="B21" s="9">
        <v>5</v>
      </c>
      <c r="C21" s="9" t="s">
        <v>76</v>
      </c>
      <c r="D21" s="38" t="str">
        <f>VLOOKUP(C21,Tabla_Almacén,2,0)</f>
        <v>Caja de precinto</v>
      </c>
      <c r="E21" s="39">
        <f>VLOOKUP(C21,Tabla_Almacén,3,0)</f>
        <v>0.45</v>
      </c>
      <c r="F21" s="22">
        <f t="shared" ref="F21:F26" si="0">B21*E21</f>
        <v>2.25</v>
      </c>
      <c r="I21" s="14" t="s">
        <v>16</v>
      </c>
      <c r="J21" s="15">
        <v>0.15</v>
      </c>
    </row>
    <row r="22" spans="2:11">
      <c r="B22" s="9">
        <v>8</v>
      </c>
      <c r="C22" s="9" t="s">
        <v>79</v>
      </c>
      <c r="D22" s="38" t="str">
        <f>VLOOKUP(C22,Tabla_Almacén,2,0)</f>
        <v>Rotulador permanente rojo punta fina</v>
      </c>
      <c r="E22" s="39">
        <f>VLOOKUP(C22,Tabla_Almacén,3,0)</f>
        <v>1.2</v>
      </c>
      <c r="F22" s="22">
        <f t="shared" si="0"/>
        <v>9.6</v>
      </c>
      <c r="I22" s="16" t="s">
        <v>17</v>
      </c>
      <c r="J22" s="17">
        <v>0.03</v>
      </c>
    </row>
    <row r="23" spans="2:11">
      <c r="B23" s="9">
        <v>2</v>
      </c>
      <c r="C23" s="9" t="s">
        <v>82</v>
      </c>
      <c r="D23" s="38" t="str">
        <f>VLOOKUP(C23,Tabla_Almacén,2,0)</f>
        <v>Pegamento superglue</v>
      </c>
      <c r="E23" s="39">
        <f>VLOOKUP(C23,Tabla_Almacén,3,0)</f>
        <v>2.2999999999999998</v>
      </c>
      <c r="F23" s="22">
        <f t="shared" si="0"/>
        <v>4.5999999999999996</v>
      </c>
      <c r="I23" s="16" t="s">
        <v>18</v>
      </c>
      <c r="J23" s="17">
        <v>0.05</v>
      </c>
    </row>
    <row r="24" spans="2:11" ht="15.75" thickBot="1">
      <c r="B24" s="9">
        <v>10</v>
      </c>
      <c r="C24" s="9" t="s">
        <v>85</v>
      </c>
      <c r="D24" s="38" t="str">
        <f>VLOOKUP(C24,Tabla_Almacén,2,0)</f>
        <v>Rollos film transparente</v>
      </c>
      <c r="E24" s="39">
        <f>VLOOKUP(C24,Tabla_Almacén,3,0)</f>
        <v>14.45</v>
      </c>
      <c r="F24" s="22">
        <f t="shared" si="0"/>
        <v>144.5</v>
      </c>
      <c r="I24" s="18" t="s">
        <v>19</v>
      </c>
      <c r="J24" s="19">
        <v>0.08</v>
      </c>
    </row>
    <row r="25" spans="2:11" ht="15" customHeight="1">
      <c r="B25" s="9"/>
      <c r="C25" s="9"/>
      <c r="D25" s="38" t="e">
        <f>VLOOKUP(C25,Tabla_Almacén,2,0)</f>
        <v>#N/A</v>
      </c>
      <c r="E25" s="39" t="e">
        <f>VLOOKUP(C25,Tabla_Almacén,3,0)</f>
        <v>#N/A</v>
      </c>
      <c r="F25" s="22" t="e">
        <f t="shared" si="0"/>
        <v>#N/A</v>
      </c>
    </row>
    <row r="26" spans="2:11" ht="15.75" thickBot="1">
      <c r="B26" s="9"/>
      <c r="C26" s="9"/>
      <c r="D26" s="38" t="e">
        <f>VLOOKUP(C26,Tabla_Almacén,2,0)</f>
        <v>#N/A</v>
      </c>
      <c r="E26" s="39" t="e">
        <f>VLOOKUP(C26,Tabla_Almacén,3,0)</f>
        <v>#N/A</v>
      </c>
      <c r="F26" s="22" t="e">
        <f t="shared" si="0"/>
        <v>#N/A</v>
      </c>
      <c r="G26" s="54"/>
      <c r="I26" s="43" t="s">
        <v>90</v>
      </c>
      <c r="J26" s="43"/>
      <c r="K26" s="43"/>
    </row>
    <row r="27" spans="2:11">
      <c r="B27" s="10"/>
      <c r="C27" s="10"/>
      <c r="D27" s="10"/>
      <c r="E27" s="11" t="s">
        <v>20</v>
      </c>
      <c r="F27" s="22">
        <f>SUMIF(F19:F26,"&gt;0")</f>
        <v>203.05</v>
      </c>
      <c r="I27" s="27" t="s">
        <v>91</v>
      </c>
      <c r="J27" s="28">
        <v>0.04</v>
      </c>
      <c r="K27" s="29">
        <v>5.0000000000000001E-3</v>
      </c>
    </row>
    <row r="28" spans="2:11">
      <c r="B28" s="46" t="s">
        <v>15</v>
      </c>
      <c r="C28" s="47"/>
      <c r="D28" s="44" t="s">
        <v>21</v>
      </c>
      <c r="E28" s="12" t="s">
        <v>22</v>
      </c>
      <c r="F28" s="50">
        <f>F27*D29</f>
        <v>16.244</v>
      </c>
      <c r="I28" s="30" t="s">
        <v>92</v>
      </c>
      <c r="J28" s="31">
        <v>0.1</v>
      </c>
      <c r="K28" s="32">
        <v>1.4E-2</v>
      </c>
    </row>
    <row r="29" spans="2:11" ht="15.75" thickBot="1">
      <c r="B29" s="45" t="s">
        <v>19</v>
      </c>
      <c r="C29" s="45"/>
      <c r="D29" s="49">
        <f>IF(B29="En Efectivo",15%,IF(B29="Talón Nominativo",3%,IF(B29="Tres Plazos",5%,8%)))</f>
        <v>0.08</v>
      </c>
      <c r="E29" s="12" t="s">
        <v>13</v>
      </c>
      <c r="F29" s="22">
        <f>F27-F28</f>
        <v>186.80600000000001</v>
      </c>
      <c r="G29" t="s">
        <v>97</v>
      </c>
      <c r="H29" t="s">
        <v>98</v>
      </c>
      <c r="I29" s="33" t="s">
        <v>93</v>
      </c>
      <c r="J29" s="34">
        <v>0.21</v>
      </c>
      <c r="K29" s="35">
        <v>5.1999999999999998E-2</v>
      </c>
    </row>
    <row r="30" spans="2:11">
      <c r="D30" s="10"/>
      <c r="E30" s="12" t="s">
        <v>104</v>
      </c>
      <c r="F30" s="25">
        <f>F29*G30</f>
        <v>18.680600000000002</v>
      </c>
      <c r="G30" s="40">
        <v>0.1</v>
      </c>
      <c r="H30" s="41"/>
    </row>
    <row r="31" spans="2:11" ht="15" customHeight="1">
      <c r="B31" s="48" t="s">
        <v>99</v>
      </c>
      <c r="C31" s="48"/>
      <c r="D31" s="10"/>
      <c r="E31" s="12" t="s">
        <v>105</v>
      </c>
      <c r="F31" s="25">
        <f>G31*F29</f>
        <v>2.6152839999999999</v>
      </c>
      <c r="G31" s="42">
        <f>IF(G30=21%,5.2%,IF(G30=10%,1.4%,0.5%))</f>
        <v>1.3999999999999999E-2</v>
      </c>
      <c r="H31" s="53">
        <f>VLOOKUP(G30,J27:K29,2,0)</f>
        <v>1.4E-2</v>
      </c>
    </row>
    <row r="32" spans="2:11">
      <c r="B32" s="48"/>
      <c r="C32" s="48"/>
      <c r="D32" s="10"/>
      <c r="E32" s="13" t="s">
        <v>14</v>
      </c>
      <c r="F32" s="22">
        <f>F29+F30</f>
        <v>205.48660000000001</v>
      </c>
    </row>
    <row r="33" spans="2:8">
      <c r="B33" s="48"/>
      <c r="C33" s="48"/>
    </row>
    <row r="34" spans="2:8" ht="120">
      <c r="B34" s="48"/>
      <c r="C34" s="48"/>
      <c r="G34" s="52" t="s">
        <v>100</v>
      </c>
      <c r="H34" s="52" t="s">
        <v>101</v>
      </c>
    </row>
    <row r="35" spans="2:8">
      <c r="B35" s="48"/>
      <c r="C35" s="48"/>
      <c r="G35" s="51"/>
    </row>
    <row r="36" spans="2:8">
      <c r="G36" s="51"/>
    </row>
    <row r="37" spans="2:8" ht="15" customHeight="1">
      <c r="G37" s="51"/>
    </row>
    <row r="38" spans="2:8">
      <c r="G38" s="51"/>
    </row>
  </sheetData>
  <mergeCells count="6">
    <mergeCell ref="B29:C29"/>
    <mergeCell ref="B1:F4"/>
    <mergeCell ref="I26:K26"/>
    <mergeCell ref="B28:C28"/>
    <mergeCell ref="B31:C35"/>
    <mergeCell ref="D15:E16"/>
  </mergeCells>
  <dataValidations count="2">
    <dataValidation type="list" allowBlank="1" showInputMessage="1" showErrorMessage="1" sqref="B29:C29">
      <formula1>$I$21:$I$24</formula1>
    </dataValidation>
    <dataValidation type="list" allowBlank="1" showInputMessage="1" showErrorMessage="1" sqref="G30">
      <formula1>$J$27:$J$29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opLeftCell="B1" workbookViewId="0">
      <selection activeCell="F2" sqref="F2:H2"/>
    </sheetView>
  </sheetViews>
  <sheetFormatPr baseColWidth="10" defaultRowHeight="15"/>
  <cols>
    <col min="1" max="1" width="25.42578125" customWidth="1"/>
    <col min="2" max="2" width="28.28515625" customWidth="1"/>
    <col min="3" max="3" width="20.7109375" customWidth="1"/>
    <col min="6" max="6" width="12.85546875" customWidth="1"/>
    <col min="7" max="7" width="24.5703125" customWidth="1"/>
  </cols>
  <sheetData>
    <row r="1" spans="1:8">
      <c r="A1" s="21" t="s">
        <v>23</v>
      </c>
      <c r="B1" s="21" t="s">
        <v>24</v>
      </c>
      <c r="C1" s="21" t="s">
        <v>25</v>
      </c>
    </row>
    <row r="2" spans="1:8">
      <c r="A2" s="20" t="s">
        <v>26</v>
      </c>
      <c r="B2" s="20" t="s">
        <v>27</v>
      </c>
      <c r="C2" s="20">
        <v>0.9</v>
      </c>
    </row>
    <row r="3" spans="1:8">
      <c r="A3" s="20" t="s">
        <v>28</v>
      </c>
      <c r="B3" s="20" t="s">
        <v>49</v>
      </c>
      <c r="C3" s="20">
        <v>0.9</v>
      </c>
    </row>
    <row r="4" spans="1:8">
      <c r="A4" s="20" t="s">
        <v>29</v>
      </c>
      <c r="B4" s="20" t="s">
        <v>50</v>
      </c>
      <c r="C4" s="20">
        <v>0.9</v>
      </c>
      <c r="F4" s="24" t="s">
        <v>88</v>
      </c>
      <c r="G4" s="24"/>
      <c r="H4" s="24"/>
    </row>
    <row r="5" spans="1:8">
      <c r="A5" s="20" t="s">
        <v>30</v>
      </c>
      <c r="B5" s="20" t="s">
        <v>51</v>
      </c>
      <c r="C5" s="20">
        <v>3</v>
      </c>
    </row>
    <row r="6" spans="1:8">
      <c r="A6" s="20" t="s">
        <v>31</v>
      </c>
      <c r="B6" s="20" t="s">
        <v>52</v>
      </c>
      <c r="C6" s="20">
        <v>5.5</v>
      </c>
      <c r="F6" s="23" t="s">
        <v>70</v>
      </c>
      <c r="G6" s="23" t="s">
        <v>71</v>
      </c>
      <c r="H6" s="23" t="s">
        <v>72</v>
      </c>
    </row>
    <row r="7" spans="1:8">
      <c r="A7" s="20" t="s">
        <v>32</v>
      </c>
      <c r="B7" s="20" t="s">
        <v>53</v>
      </c>
      <c r="C7" s="20">
        <v>0.47</v>
      </c>
      <c r="F7" s="23" t="s">
        <v>73</v>
      </c>
      <c r="G7" s="23" t="s">
        <v>74</v>
      </c>
      <c r="H7" s="23" t="s">
        <v>75</v>
      </c>
    </row>
    <row r="8" spans="1:8">
      <c r="A8" s="20" t="s">
        <v>33</v>
      </c>
      <c r="B8" s="20" t="s">
        <v>54</v>
      </c>
      <c r="C8" s="20">
        <v>0.6</v>
      </c>
      <c r="F8" s="23" t="s">
        <v>76</v>
      </c>
      <c r="G8" s="23" t="s">
        <v>77</v>
      </c>
      <c r="H8" s="23" t="s">
        <v>78</v>
      </c>
    </row>
    <row r="9" spans="1:8">
      <c r="A9" s="20" t="s">
        <v>34</v>
      </c>
      <c r="B9" s="20" t="s">
        <v>55</v>
      </c>
      <c r="C9" s="20">
        <v>0.3</v>
      </c>
      <c r="F9" s="23" t="s">
        <v>79</v>
      </c>
      <c r="G9" s="23" t="s">
        <v>80</v>
      </c>
      <c r="H9" s="23" t="s">
        <v>81</v>
      </c>
    </row>
    <row r="10" spans="1:8">
      <c r="A10" s="20" t="s">
        <v>35</v>
      </c>
      <c r="B10" s="20" t="s">
        <v>56</v>
      </c>
      <c r="C10" s="20">
        <v>1.4</v>
      </c>
      <c r="F10" s="23" t="s">
        <v>82</v>
      </c>
      <c r="G10" s="23" t="s">
        <v>83</v>
      </c>
      <c r="H10" s="23" t="s">
        <v>84</v>
      </c>
    </row>
    <row r="11" spans="1:8">
      <c r="A11" s="20" t="s">
        <v>36</v>
      </c>
      <c r="B11" s="20" t="s">
        <v>57</v>
      </c>
      <c r="C11" s="20">
        <v>0.45</v>
      </c>
      <c r="F11" s="23" t="s">
        <v>85</v>
      </c>
      <c r="G11" s="23" t="s">
        <v>86</v>
      </c>
      <c r="H11" s="23" t="s">
        <v>87</v>
      </c>
    </row>
    <row r="12" spans="1:8">
      <c r="A12" s="20" t="s">
        <v>37</v>
      </c>
      <c r="B12" s="20" t="s">
        <v>58</v>
      </c>
      <c r="C12" s="20">
        <v>1.2</v>
      </c>
    </row>
    <row r="13" spans="1:8">
      <c r="A13" s="20" t="s">
        <v>38</v>
      </c>
      <c r="B13" s="20" t="s">
        <v>59</v>
      </c>
      <c r="C13" s="20">
        <v>1.9</v>
      </c>
    </row>
    <row r="14" spans="1:8">
      <c r="A14" s="20" t="s">
        <v>39</v>
      </c>
      <c r="B14" s="20" t="s">
        <v>60</v>
      </c>
      <c r="C14" s="20">
        <v>1.9</v>
      </c>
    </row>
    <row r="15" spans="1:8">
      <c r="A15" s="20" t="s">
        <v>40</v>
      </c>
      <c r="B15" s="20" t="s">
        <v>61</v>
      </c>
      <c r="C15" s="20">
        <v>1.2</v>
      </c>
    </row>
    <row r="16" spans="1:8">
      <c r="A16" s="20" t="s">
        <v>41</v>
      </c>
      <c r="B16" s="20" t="s">
        <v>62</v>
      </c>
      <c r="C16" s="20">
        <v>4.5</v>
      </c>
    </row>
    <row r="17" spans="1:3">
      <c r="A17" s="20" t="s">
        <v>42</v>
      </c>
      <c r="B17" s="20" t="s">
        <v>63</v>
      </c>
      <c r="C17" s="20">
        <v>5.5</v>
      </c>
    </row>
    <row r="18" spans="1:3">
      <c r="A18" s="20" t="s">
        <v>43</v>
      </c>
      <c r="B18" s="20" t="s">
        <v>64</v>
      </c>
      <c r="C18" s="20">
        <v>6</v>
      </c>
    </row>
    <row r="19" spans="1:3">
      <c r="A19" s="20" t="s">
        <v>44</v>
      </c>
      <c r="B19" s="20" t="s">
        <v>65</v>
      </c>
      <c r="C19" s="20">
        <v>0.2</v>
      </c>
    </row>
    <row r="20" spans="1:3">
      <c r="A20" s="20" t="s">
        <v>45</v>
      </c>
      <c r="B20" s="20" t="s">
        <v>66</v>
      </c>
      <c r="C20" s="20">
        <v>0.5</v>
      </c>
    </row>
    <row r="21" spans="1:3">
      <c r="A21" s="20" t="s">
        <v>46</v>
      </c>
      <c r="B21" s="20" t="s">
        <v>67</v>
      </c>
      <c r="C21" s="20">
        <v>1.5</v>
      </c>
    </row>
    <row r="22" spans="1:3">
      <c r="A22" s="20" t="s">
        <v>47</v>
      </c>
      <c r="B22" s="20" t="s">
        <v>68</v>
      </c>
      <c r="C22" s="20">
        <v>2.2999999999999998</v>
      </c>
    </row>
    <row r="23" spans="1:3">
      <c r="A23" s="20" t="s">
        <v>48</v>
      </c>
      <c r="B23" s="20" t="s">
        <v>69</v>
      </c>
      <c r="C23" s="20">
        <v>14.45</v>
      </c>
    </row>
  </sheetData>
  <mergeCells count="1">
    <mergeCell ref="F4:H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Factura</vt:lpstr>
      <vt:lpstr>Stock</vt:lpstr>
      <vt:lpstr>Hoja3</vt:lpstr>
      <vt:lpstr>Tabla_Almacén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usuario</cp:lastModifiedBy>
  <dcterms:created xsi:type="dcterms:W3CDTF">2014-02-06T11:23:06Z</dcterms:created>
  <dcterms:modified xsi:type="dcterms:W3CDTF">2014-02-27T11:20:41Z</dcterms:modified>
</cp:coreProperties>
</file>